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ortable\Desktop\"/>
    </mc:Choice>
  </mc:AlternateContent>
  <bookViews>
    <workbookView xWindow="-120" yWindow="-120" windowWidth="24240" windowHeight="13140"/>
  </bookViews>
  <sheets>
    <sheet name="PAC AIR-EAU AUTRE" sheetId="1" r:id="rId1"/>
    <sheet name="Feuil2"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D14" i="1" l="1"/>
  <c r="D24" i="1" s="1"/>
  <c r="F13" i="1"/>
  <c r="E13" i="1"/>
  <c r="D13" i="1"/>
  <c r="D7" i="2"/>
  <c r="D8" i="2" s="1"/>
  <c r="D9" i="2" s="1"/>
  <c r="D10" i="2" s="1"/>
  <c r="D11" i="2" s="1"/>
  <c r="C7" i="2"/>
  <c r="C8" i="2" s="1"/>
  <c r="C9" i="2" s="1"/>
  <c r="C10" i="2" s="1"/>
  <c r="C11" i="2" s="1"/>
  <c r="B7" i="2"/>
  <c r="B8" i="2" s="1"/>
  <c r="B9" i="2" s="1"/>
  <c r="B10" i="2" s="1"/>
  <c r="B11" i="2" s="1"/>
  <c r="D16" i="1" l="1"/>
  <c r="D22" i="1" s="1"/>
  <c r="D23" i="1" l="1"/>
  <c r="E26" i="1" s="1"/>
</calcChain>
</file>

<file path=xl/sharedStrings.xml><?xml version="1.0" encoding="utf-8"?>
<sst xmlns="http://schemas.openxmlformats.org/spreadsheetml/2006/main" count="19" uniqueCount="19">
  <si>
    <t>PRIME CEE</t>
  </si>
  <si>
    <t>Situation</t>
  </si>
  <si>
    <t>ANAH</t>
  </si>
  <si>
    <t>Revenus :</t>
  </si>
  <si>
    <t>Nbr de personnes constituant le ménage :</t>
  </si>
  <si>
    <t xml:space="preserve">Montant total des aides </t>
  </si>
  <si>
    <t>Simul'aides PAC air/eau</t>
  </si>
  <si>
    <t>Simulation effectuée selon l'article 200 quarter du code général des impôts</t>
  </si>
  <si>
    <t>Ce document ne représente en aucun cas un engagement de l'entreprise NATALI sur le montant des aides auxquelles vous êtes éligible.Il s'agit uniquement d'un document informatif sur les aides auxquelles vous pouvez prétendre selon la loi de finance en vigueur.</t>
  </si>
  <si>
    <t>Plafond revenus CEE/ANAH</t>
  </si>
  <si>
    <t>Plafond de revenus eco chèques</t>
  </si>
  <si>
    <t xml:space="preserve">Ma Prime Rénov </t>
  </si>
  <si>
    <t xml:space="preserve"> A déduire directement de votre devis, Vous ne faites pas l'avance de ces subventions</t>
  </si>
  <si>
    <t>Nombre de parts fiscales</t>
  </si>
  <si>
    <t xml:space="preserve">Montant des aides </t>
  </si>
  <si>
    <t>eco-chèque</t>
  </si>
  <si>
    <t>Code postal :</t>
  </si>
  <si>
    <r>
      <t xml:space="preserve">Eco-chèque logement OCCITANIE </t>
    </r>
    <r>
      <rPr>
        <sz val="7"/>
        <color theme="1"/>
        <rFont val="Calibri"/>
        <family val="2"/>
        <scheme val="minor"/>
      </rPr>
      <t>Uniquement valabe pour les habitants de la région Occitanie</t>
    </r>
  </si>
  <si>
    <t>Vous devez être propriétaire d’un logement construit depuis plus de 2 ans  et l’occuper comme résidence principale pour bénéficiez de ces subventions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</si>
</sst>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00000"/>
  </numFmts>
  <fonts count="9" x14ac:knownFonts="1">
    <font>
      <sz val="11"/>
      <color theme="1"/>
      <name val="Calibri"/>
      <family val="2"/>
      <scheme val="minor"/>
    </font>
    <font>
      <i/>
      <sz val="10"/>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
      <b/>
      <i/>
      <sz val="11"/>
      <color theme="1"/>
      <name val="Calibri"/>
      <family val="2"/>
      <scheme val="minor"/>
    </font>
    <font>
      <b/>
      <i/>
      <sz val="10"/>
      <color theme="1"/>
      <name val="Calibri"/>
      <family val="2"/>
      <scheme val="minor"/>
    </font>
    <font>
      <b/>
      <sz val="11"/>
      <color theme="1"/>
      <name val="Calibri"/>
      <family val="2"/>
      <scheme val="minor"/>
    </font>
    <font>
      <sz val="7"/>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s>
  <cellStyleXfs count="1">
    <xf numFmtId="0" fontId="0" fillId="0" borderId="0"/>
  </cellStyleXfs>
  <cellXfs count="56">
    <xf numFmtId="0" fontId="0" fillId="0" borderId="0" xfId="0"/>
    <xf numFmtId="2" fontId="0" fillId="0" borderId="0" xfId="0" applyNumberFormat="1"/>
    <xf numFmtId="0" fontId="0" fillId="0" borderId="4" xfId="0" applyBorder="1"/>
    <xf numFmtId="0" fontId="0" fillId="0" borderId="6" xfId="0" applyBorder="1"/>
    <xf numFmtId="0" fontId="0" fillId="0" borderId="10" xfId="0" applyBorder="1"/>
    <xf numFmtId="0" fontId="0" fillId="0" borderId="0" xfId="0" applyBorder="1"/>
    <xf numFmtId="0" fontId="0" fillId="0" borderId="9" xfId="0" applyBorder="1"/>
    <xf numFmtId="0" fontId="0" fillId="0" borderId="7" xfId="0" applyBorder="1"/>
    <xf numFmtId="0" fontId="0" fillId="0" borderId="8" xfId="0" applyBorder="1"/>
    <xf numFmtId="0" fontId="0" fillId="0" borderId="11" xfId="0" applyBorder="1"/>
    <xf numFmtId="0" fontId="0" fillId="0" borderId="10" xfId="0" applyFill="1" applyBorder="1"/>
    <xf numFmtId="0" fontId="0" fillId="0" borderId="12" xfId="0" applyBorder="1" applyAlignment="1">
      <alignment vertical="top" wrapText="1"/>
    </xf>
    <xf numFmtId="0" fontId="0" fillId="0" borderId="0" xfId="0" applyBorder="1" applyAlignment="1">
      <alignment vertical="top"/>
    </xf>
    <xf numFmtId="0" fontId="0" fillId="0" borderId="0" xfId="0" applyFill="1" applyBorder="1" applyAlignment="1">
      <alignment horizontal="center"/>
    </xf>
    <xf numFmtId="0" fontId="0" fillId="0" borderId="0" xfId="0" applyBorder="1" applyAlignment="1">
      <alignment horizontal="left" vertical="center"/>
    </xf>
    <xf numFmtId="0" fontId="0" fillId="0" borderId="13" xfId="0" applyFill="1" applyBorder="1" applyAlignment="1">
      <alignment horizontal="center"/>
    </xf>
    <xf numFmtId="0" fontId="0" fillId="0" borderId="14" xfId="0" applyBorder="1"/>
    <xf numFmtId="0" fontId="1" fillId="0" borderId="0" xfId="0" applyFont="1" applyBorder="1"/>
    <xf numFmtId="164" fontId="0" fillId="0" borderId="0" xfId="0" applyNumberFormat="1" applyBorder="1"/>
    <xf numFmtId="0" fontId="0" fillId="0" borderId="15" xfId="0" applyBorder="1"/>
    <xf numFmtId="0" fontId="0" fillId="0" borderId="11" xfId="0" applyBorder="1" applyAlignment="1">
      <alignment vertical="top" wrapText="1"/>
    </xf>
    <xf numFmtId="0" fontId="0" fillId="0" borderId="0" xfId="0" applyFill="1" applyBorder="1"/>
    <xf numFmtId="0" fontId="0" fillId="0" borderId="10" xfId="0" applyBorder="1" applyAlignment="1">
      <alignment vertical="top" wrapText="1"/>
    </xf>
    <xf numFmtId="0" fontId="0" fillId="0" borderId="4" xfId="0" applyBorder="1" applyAlignment="1">
      <alignment vertical="top" wrapText="1"/>
    </xf>
    <xf numFmtId="0" fontId="0" fillId="0" borderId="0" xfId="0" applyNumberFormat="1" applyBorder="1" applyAlignment="1">
      <alignment vertical="top"/>
    </xf>
    <xf numFmtId="2" fontId="0" fillId="0" borderId="4" xfId="0" applyNumberFormat="1" applyBorder="1"/>
    <xf numFmtId="164" fontId="0" fillId="0" borderId="14" xfId="0" applyNumberFormat="1" applyBorder="1"/>
    <xf numFmtId="0" fontId="0" fillId="0" borderId="1" xfId="0" applyBorder="1" applyAlignment="1">
      <alignment vertical="center"/>
    </xf>
    <xf numFmtId="0" fontId="0" fillId="0" borderId="2" xfId="0" applyBorder="1" applyAlignment="1">
      <alignment vertical="center"/>
    </xf>
    <xf numFmtId="164" fontId="0" fillId="0" borderId="3" xfId="0" applyNumberFormat="1" applyBorder="1" applyAlignment="1">
      <alignment vertical="center"/>
    </xf>
    <xf numFmtId="0" fontId="3" fillId="2" borderId="2" xfId="0" applyFont="1" applyFill="1" applyBorder="1" applyAlignment="1"/>
    <xf numFmtId="0" fontId="3" fillId="2" borderId="3" xfId="0" applyFont="1" applyFill="1" applyBorder="1" applyAlignment="1"/>
    <xf numFmtId="0" fontId="3" fillId="2" borderId="0" xfId="0" applyFont="1" applyFill="1" applyBorder="1" applyAlignment="1"/>
    <xf numFmtId="0" fontId="3" fillId="0" borderId="16" xfId="0" applyFont="1" applyFill="1" applyBorder="1" applyAlignment="1"/>
    <xf numFmtId="0" fontId="3" fillId="0" borderId="0" xfId="0" applyFont="1" applyFill="1" applyBorder="1" applyAlignment="1"/>
    <xf numFmtId="0" fontId="5" fillId="0" borderId="14" xfId="0" applyFont="1" applyBorder="1" applyAlignment="1">
      <alignment wrapText="1"/>
    </xf>
    <xf numFmtId="0" fontId="5" fillId="0" borderId="0" xfId="0" applyFont="1" applyBorder="1" applyAlignment="1">
      <alignment wrapText="1"/>
    </xf>
    <xf numFmtId="0" fontId="2" fillId="0" borderId="0" xfId="0" applyFont="1" applyBorder="1" applyAlignment="1"/>
    <xf numFmtId="0" fontId="3" fillId="0" borderId="0" xfId="0" applyFont="1" applyFill="1" applyBorder="1" applyAlignment="1">
      <alignment horizontal="center"/>
    </xf>
    <xf numFmtId="0" fontId="0" fillId="0" borderId="8" xfId="0" applyBorder="1" applyAlignment="1" applyProtection="1">
      <alignment vertical="top"/>
      <protection locked="0"/>
    </xf>
    <xf numFmtId="0" fontId="0" fillId="0" borderId="4" xfId="0" applyBorder="1" applyAlignment="1" applyProtection="1">
      <alignment vertical="top"/>
      <protection locked="0"/>
    </xf>
    <xf numFmtId="2" fontId="0" fillId="0" borderId="0" xfId="0" applyNumberFormat="1" applyBorder="1" applyProtection="1">
      <protection locked="0"/>
    </xf>
    <xf numFmtId="0" fontId="4" fillId="0" borderId="5" xfId="0" applyFont="1" applyBorder="1" applyProtection="1">
      <protection locked="0"/>
    </xf>
    <xf numFmtId="165" fontId="0" fillId="0" borderId="12" xfId="0" applyNumberFormat="1" applyBorder="1" applyAlignment="1" applyProtection="1">
      <alignment vertical="top" wrapText="1"/>
      <protection locked="0"/>
    </xf>
    <xf numFmtId="0" fontId="0" fillId="0" borderId="4" xfId="0" applyBorder="1" applyAlignment="1">
      <alignmen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2" fillId="0" borderId="0" xfId="0" applyFont="1" applyBorder="1" applyAlignment="1">
      <alignment horizontal="center"/>
    </xf>
    <xf numFmtId="0" fontId="1" fillId="0" borderId="14" xfId="0" applyFont="1" applyBorder="1" applyAlignment="1">
      <alignment horizontal="center" wrapText="1"/>
    </xf>
    <xf numFmtId="0" fontId="1" fillId="0" borderId="17" xfId="0" applyFont="1" applyBorder="1" applyAlignment="1">
      <alignment horizontal="center" wrapText="1"/>
    </xf>
    <xf numFmtId="164" fontId="6" fillId="0" borderId="0" xfId="0" applyNumberFormat="1" applyFont="1" applyBorder="1" applyAlignment="1">
      <alignment vertical="top"/>
    </xf>
    <xf numFmtId="164" fontId="7" fillId="0" borderId="17" xfId="0" applyNumberFormat="1" applyFont="1" applyBorder="1" applyAlignment="1">
      <alignment horizontal="center" vertical="top" wrapText="1"/>
    </xf>
    <xf numFmtId="0" fontId="1" fillId="0" borderId="6" xfId="0" applyFont="1" applyBorder="1" applyAlignment="1">
      <alignment vertical="center"/>
    </xf>
    <xf numFmtId="0" fontId="1" fillId="0" borderId="6" xfId="0" applyFont="1" applyBorder="1" applyAlignment="1">
      <alignment horizontal="center" vertical="center" wrapText="1"/>
    </xf>
    <xf numFmtId="0" fontId="1" fillId="0" borderId="0"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657225</xdr:colOff>
      <xdr:row>1</xdr:row>
      <xdr:rowOff>0</xdr:rowOff>
    </xdr:from>
    <xdr:to>
      <xdr:col>4</xdr:col>
      <xdr:colOff>771525</xdr:colOff>
      <xdr:row>3</xdr:row>
      <xdr:rowOff>290806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0450" y="190500"/>
          <a:ext cx="1009650" cy="671806"/>
        </a:xfrm>
        <a:prstGeom prst="rect">
          <a:avLst/>
        </a:prstGeom>
      </xdr:spPr>
    </xdr:pic>
    <xdr:clientData/>
  </xdr:twoCellAnchor>
  <xdr:twoCellAnchor editAs="oneCell">
    <xdr:from>
      <xdr:col>1</xdr:col>
      <xdr:colOff>1264425</xdr:colOff>
      <xdr:row>1</xdr:row>
      <xdr:rowOff>76200</xdr:rowOff>
    </xdr:from>
    <xdr:to>
      <xdr:col>3</xdr:col>
      <xdr:colOff>342900</xdr:colOff>
      <xdr:row>3</xdr:row>
      <xdr:rowOff>282553</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4025" y="266700"/>
          <a:ext cx="1497825" cy="587353"/>
        </a:xfrm>
        <a:prstGeom prst="rect">
          <a:avLst/>
        </a:prstGeom>
      </xdr:spPr>
    </xdr:pic>
    <xdr:clientData/>
  </xdr:twoCellAnchor>
  <xdr:twoCellAnchor editAs="oneCell">
    <xdr:from>
      <xdr:col>0</xdr:col>
      <xdr:colOff>519075</xdr:colOff>
      <xdr:row>1</xdr:row>
      <xdr:rowOff>38099</xdr:rowOff>
    </xdr:from>
    <xdr:to>
      <xdr:col>1</xdr:col>
      <xdr:colOff>897108</xdr:colOff>
      <xdr:row>3</xdr:row>
      <xdr:rowOff>314324</xdr:rowOff>
    </xdr:to>
    <xdr:pic>
      <xdr:nvPicPr>
        <xdr:cNvPr id="4"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9075" y="228599"/>
          <a:ext cx="987633" cy="6572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4:I31"/>
  <sheetViews>
    <sheetView showGridLines="0" tabSelected="1" topLeftCell="A5" workbookViewId="0">
      <selection activeCell="G24" sqref="G24"/>
    </sheetView>
  </sheetViews>
  <sheetFormatPr baseColWidth="10" defaultRowHeight="15" x14ac:dyDescent="0.25"/>
  <cols>
    <col min="1" max="1" width="9.140625" style="5" customWidth="1"/>
    <col min="2" max="2" width="32.140625" style="5" customWidth="1"/>
    <col min="3" max="3" width="4.140625" style="5" customWidth="1"/>
    <col min="4" max="4" width="13.42578125" style="5" customWidth="1"/>
    <col min="5" max="5" width="12.5703125" style="5" customWidth="1"/>
    <col min="6" max="6" width="11.42578125" style="5"/>
    <col min="7" max="7" width="13" style="5" customWidth="1"/>
    <col min="8" max="8" width="14.28515625" style="5" hidden="1" customWidth="1"/>
    <col min="9" max="9" width="18.140625" style="5" hidden="1" customWidth="1"/>
    <col min="10" max="16384" width="11.42578125" style="5"/>
  </cols>
  <sheetData>
    <row r="4" spans="2:9" ht="36" customHeight="1" x14ac:dyDescent="0.25"/>
    <row r="5" spans="2:9" ht="21" x14ac:dyDescent="0.35">
      <c r="B5" s="48" t="s">
        <v>6</v>
      </c>
      <c r="C5" s="48"/>
      <c r="D5" s="48"/>
      <c r="E5" s="48"/>
      <c r="F5" s="37"/>
      <c r="G5" s="37"/>
      <c r="H5" s="37"/>
      <c r="I5" s="37"/>
    </row>
    <row r="6" spans="2:9" ht="22.5" customHeight="1" thickBot="1" x14ac:dyDescent="0.3">
      <c r="B6" s="49" t="s">
        <v>7</v>
      </c>
      <c r="C6" s="49"/>
      <c r="D6" s="49"/>
      <c r="E6" s="49"/>
      <c r="F6" s="36"/>
      <c r="G6" s="36"/>
      <c r="H6" s="35"/>
      <c r="I6" s="35"/>
    </row>
    <row r="7" spans="2:9" ht="41.25" customHeight="1" x14ac:dyDescent="0.25">
      <c r="B7" s="50" t="s">
        <v>18</v>
      </c>
      <c r="C7" s="50"/>
      <c r="D7" s="50"/>
      <c r="E7" s="50"/>
      <c r="I7" s="3"/>
    </row>
    <row r="8" spans="2:9" ht="15.75" thickBot="1" x14ac:dyDescent="0.3">
      <c r="B8" s="16"/>
      <c r="I8" s="16"/>
    </row>
    <row r="9" spans="2:9" ht="16.5" thickBot="1" x14ac:dyDescent="0.3">
      <c r="B9" s="45" t="s">
        <v>1</v>
      </c>
      <c r="C9" s="46"/>
      <c r="D9" s="46"/>
      <c r="E9" s="47"/>
      <c r="F9" s="33"/>
      <c r="G9" s="34"/>
      <c r="H9" s="30"/>
      <c r="I9" s="31"/>
    </row>
    <row r="10" spans="2:9" ht="15.75" x14ac:dyDescent="0.25">
      <c r="B10" s="11" t="s">
        <v>16</v>
      </c>
      <c r="C10" s="20"/>
      <c r="D10" s="43"/>
      <c r="E10" s="38"/>
      <c r="F10" s="34"/>
      <c r="G10" s="34"/>
      <c r="H10" s="32"/>
      <c r="I10" s="32"/>
    </row>
    <row r="11" spans="2:9" s="12" customFormat="1" ht="29.25" customHeight="1" x14ac:dyDescent="0.25">
      <c r="B11" s="11" t="s">
        <v>4</v>
      </c>
      <c r="C11" s="20"/>
      <c r="D11" s="39"/>
      <c r="H11" s="24"/>
    </row>
    <row r="12" spans="2:9" s="12" customFormat="1" ht="29.25" customHeight="1" x14ac:dyDescent="0.25">
      <c r="B12" s="23" t="s">
        <v>13</v>
      </c>
      <c r="C12" s="22"/>
      <c r="D12" s="40"/>
    </row>
    <row r="13" spans="2:9" ht="14.25" hidden="1" customHeight="1" x14ac:dyDescent="0.25">
      <c r="B13" s="9" t="s">
        <v>9</v>
      </c>
      <c r="D13" s="41" t="e">
        <f>VLOOKUP(D11,Feuil2!A2:C6,2)</f>
        <v>#N/A</v>
      </c>
      <c r="E13" s="5" t="e">
        <f>VLOOKUP(D11,Feuil2!A2:D6,3)</f>
        <v>#N/A</v>
      </c>
      <c r="F13" s="5" t="e">
        <f>VLOOKUP(D11,Feuil2!A2:D6,4)</f>
        <v>#N/A</v>
      </c>
    </row>
    <row r="14" spans="2:9" ht="14.25" hidden="1" customHeight="1" x14ac:dyDescent="0.25">
      <c r="B14" s="9" t="s">
        <v>10</v>
      </c>
      <c r="D14" s="41" t="e">
        <f>VLOOKUP(D12,Feuil2!A12:H18,2)</f>
        <v>#N/A</v>
      </c>
    </row>
    <row r="15" spans="2:9" x14ac:dyDescent="0.25">
      <c r="B15" s="2" t="s">
        <v>3</v>
      </c>
      <c r="C15" s="9"/>
      <c r="D15" s="42"/>
    </row>
    <row r="16" spans="2:9" hidden="1" x14ac:dyDescent="0.25">
      <c r="B16" s="10" t="s">
        <v>2</v>
      </c>
      <c r="C16" s="21"/>
      <c r="D16" s="5" t="e">
        <f>IF(D15&lt;D13,"BLEU",IF(D15&lt;E13,"JAUNE",IF(D15&lt;F13,"VIOLET","NON")))</f>
        <v>#N/A</v>
      </c>
    </row>
    <row r="17" spans="1:9" hidden="1" x14ac:dyDescent="0.25">
      <c r="B17" s="10" t="s">
        <v>15</v>
      </c>
      <c r="C17" s="21"/>
      <c r="D17" s="10" t="b">
        <f>AND(D10&gt;=30000,D10&lt;=30999)</f>
        <v>0</v>
      </c>
    </row>
    <row r="18" spans="1:9" ht="15.75" thickBot="1" x14ac:dyDescent="0.3">
      <c r="B18" s="10"/>
      <c r="C18" s="21"/>
      <c r="I18" s="16"/>
    </row>
    <row r="19" spans="1:9" ht="16.5" thickBot="1" x14ac:dyDescent="0.3">
      <c r="B19" s="45" t="s">
        <v>14</v>
      </c>
      <c r="C19" s="46"/>
      <c r="D19" s="46"/>
      <c r="E19" s="47"/>
      <c r="F19" s="33"/>
      <c r="G19" s="34"/>
      <c r="H19" s="30"/>
      <c r="I19" s="31"/>
    </row>
    <row r="20" spans="1:9" x14ac:dyDescent="0.25">
      <c r="A20" s="6"/>
      <c r="B20" s="13"/>
      <c r="C20" s="13"/>
      <c r="D20" s="13"/>
      <c r="E20" s="13"/>
      <c r="F20" s="13"/>
      <c r="G20" s="13"/>
      <c r="H20" s="13"/>
      <c r="I20" s="15"/>
    </row>
    <row r="21" spans="1:9" x14ac:dyDescent="0.25">
      <c r="A21" s="6"/>
      <c r="B21" s="14"/>
      <c r="C21" s="14"/>
      <c r="D21" s="14"/>
      <c r="I21" s="6"/>
    </row>
    <row r="22" spans="1:9" x14ac:dyDescent="0.25">
      <c r="B22" s="2" t="s">
        <v>11</v>
      </c>
      <c r="C22" s="9"/>
      <c r="D22" s="25" t="e">
        <f>IF(D16="BLEU",4000,IF(D16="JAUNE",3000,IF(D16="VIOLET",2000,0)))</f>
        <v>#N/A</v>
      </c>
      <c r="E22" s="4"/>
      <c r="I22" s="6"/>
    </row>
    <row r="23" spans="1:9" x14ac:dyDescent="0.25">
      <c r="B23" s="2" t="s">
        <v>0</v>
      </c>
      <c r="D23" s="25" t="e">
        <f>IF(D16="BLEU",5000,IF(D16="JAUNE",5000,3100))</f>
        <v>#N/A</v>
      </c>
      <c r="I23" s="6"/>
    </row>
    <row r="24" spans="1:9" ht="33.75" customHeight="1" x14ac:dyDescent="0.25">
      <c r="B24" s="44" t="s">
        <v>17</v>
      </c>
      <c r="D24" s="2" t="e">
        <f>IF(AND(D17=TRUE,D15&lt;D14),1500,0)</f>
        <v>#N/A</v>
      </c>
      <c r="I24" s="6"/>
    </row>
    <row r="25" spans="1:9" ht="15.75" thickBot="1" x14ac:dyDescent="0.3">
      <c r="D25" s="19"/>
      <c r="E25" s="26"/>
      <c r="F25" s="18"/>
      <c r="G25" s="17"/>
      <c r="I25" s="6"/>
    </row>
    <row r="26" spans="1:9" ht="18.75" customHeight="1" thickBot="1" x14ac:dyDescent="0.3">
      <c r="B26" s="27" t="s">
        <v>5</v>
      </c>
      <c r="C26" s="28"/>
      <c r="D26" s="28"/>
      <c r="E26" s="29" t="e">
        <f>SUM(D22:D24)</f>
        <v>#N/A</v>
      </c>
    </row>
    <row r="27" spans="1:9" ht="27.75" customHeight="1" x14ac:dyDescent="0.25">
      <c r="B27" s="52" t="s">
        <v>12</v>
      </c>
      <c r="C27" s="52"/>
      <c r="D27" s="52"/>
      <c r="E27" s="52"/>
      <c r="F27" s="51"/>
      <c r="G27" s="17"/>
      <c r="I27" s="6"/>
    </row>
    <row r="28" spans="1:9" ht="15" customHeight="1" x14ac:dyDescent="0.25">
      <c r="I28" s="6"/>
    </row>
    <row r="29" spans="1:9" ht="6.75" customHeight="1" x14ac:dyDescent="0.25">
      <c r="B29" s="7"/>
      <c r="C29" s="7"/>
      <c r="D29" s="7"/>
      <c r="E29" s="7"/>
      <c r="H29" s="7"/>
      <c r="I29" s="8"/>
    </row>
    <row r="30" spans="1:9" ht="52.5" customHeight="1" x14ac:dyDescent="0.25">
      <c r="B30" s="54" t="s">
        <v>8</v>
      </c>
      <c r="C30" s="54"/>
      <c r="D30" s="54"/>
      <c r="E30" s="54"/>
      <c r="F30" s="55"/>
      <c r="G30" s="55"/>
      <c r="H30" s="53"/>
      <c r="I30" s="53"/>
    </row>
    <row r="31" spans="1:9" x14ac:dyDescent="0.25">
      <c r="B31" s="17"/>
      <c r="C31" s="17"/>
    </row>
  </sheetData>
  <sheetProtection algorithmName="SHA-512" hashValue="WFzZHTvkTzDswHq5I2ls+ps3v2N+psu2JEduQALvznAEIc7hIA5qDyF5dtveT6ogStEuPxOfjYd0OQM6+t1GIg==" saltValue="LpKXvlwjS7n4xMPnPHyqWw==" spinCount="100000" sheet="1" objects="1" scenarios="1"/>
  <mergeCells count="7">
    <mergeCell ref="B5:E5"/>
    <mergeCell ref="B7:E7"/>
    <mergeCell ref="B27:E27"/>
    <mergeCell ref="B30:E30"/>
    <mergeCell ref="B9:E9"/>
    <mergeCell ref="B19:E19"/>
    <mergeCell ref="B6:E6"/>
  </mergeCells>
  <pageMargins left="0.25" right="0.25" top="0.75" bottom="0.75" header="0.3" footer="0.3"/>
  <pageSetup paperSize="9" orientation="portrait" r:id="rId1"/>
  <ignoredErrors>
    <ignoredError sqref="D22"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D18"/>
  <sheetViews>
    <sheetView workbookViewId="0">
      <selection activeCell="D20" sqref="D20"/>
    </sheetView>
  </sheetViews>
  <sheetFormatPr baseColWidth="10" defaultRowHeight="15" x14ac:dyDescent="0.25"/>
  <sheetData>
    <row r="2" spans="1:4" x14ac:dyDescent="0.25">
      <c r="A2">
        <v>1</v>
      </c>
      <c r="B2">
        <v>14979</v>
      </c>
      <c r="C2">
        <v>19074</v>
      </c>
      <c r="D2">
        <v>29148</v>
      </c>
    </row>
    <row r="3" spans="1:4" x14ac:dyDescent="0.25">
      <c r="A3">
        <v>2</v>
      </c>
      <c r="B3">
        <v>21760</v>
      </c>
      <c r="C3">
        <v>27896</v>
      </c>
      <c r="D3">
        <v>42848</v>
      </c>
    </row>
    <row r="4" spans="1:4" x14ac:dyDescent="0.25">
      <c r="A4">
        <v>3</v>
      </c>
      <c r="B4">
        <v>26170</v>
      </c>
      <c r="C4">
        <v>33547</v>
      </c>
      <c r="D4">
        <v>51592</v>
      </c>
    </row>
    <row r="5" spans="1:4" x14ac:dyDescent="0.25">
      <c r="A5">
        <v>4</v>
      </c>
      <c r="B5">
        <v>30572</v>
      </c>
      <c r="C5">
        <v>39192</v>
      </c>
      <c r="D5">
        <v>60336</v>
      </c>
    </row>
    <row r="6" spans="1:4" x14ac:dyDescent="0.25">
      <c r="A6">
        <v>5</v>
      </c>
      <c r="B6">
        <v>34993</v>
      </c>
      <c r="C6">
        <v>44860</v>
      </c>
      <c r="D6">
        <v>69081</v>
      </c>
    </row>
    <row r="7" spans="1:4" x14ac:dyDescent="0.25">
      <c r="A7">
        <v>6</v>
      </c>
      <c r="B7">
        <f>B6+4412</f>
        <v>39405</v>
      </c>
      <c r="C7">
        <f>C6+5651</f>
        <v>50511</v>
      </c>
      <c r="D7">
        <f>D6+8744</f>
        <v>77825</v>
      </c>
    </row>
    <row r="8" spans="1:4" x14ac:dyDescent="0.25">
      <c r="A8">
        <v>7</v>
      </c>
      <c r="B8">
        <f>B7+4412</f>
        <v>43817</v>
      </c>
      <c r="C8">
        <f t="shared" ref="C8:C11" si="0">C7+5651</f>
        <v>56162</v>
      </c>
      <c r="D8">
        <f t="shared" ref="D8:D11" si="1">D7+8744</f>
        <v>86569</v>
      </c>
    </row>
    <row r="9" spans="1:4" x14ac:dyDescent="0.25">
      <c r="A9">
        <v>8</v>
      </c>
      <c r="B9">
        <f t="shared" ref="B9:B11" si="2">B8+4412</f>
        <v>48229</v>
      </c>
      <c r="C9">
        <f t="shared" si="0"/>
        <v>61813</v>
      </c>
      <c r="D9">
        <f t="shared" si="1"/>
        <v>95313</v>
      </c>
    </row>
    <row r="10" spans="1:4" x14ac:dyDescent="0.25">
      <c r="A10">
        <v>9</v>
      </c>
      <c r="B10">
        <f>B9+4412</f>
        <v>52641</v>
      </c>
      <c r="C10">
        <f t="shared" si="0"/>
        <v>67464</v>
      </c>
      <c r="D10">
        <f t="shared" si="1"/>
        <v>104057</v>
      </c>
    </row>
    <row r="11" spans="1:4" x14ac:dyDescent="0.25">
      <c r="A11">
        <v>10</v>
      </c>
      <c r="B11">
        <f t="shared" si="2"/>
        <v>57053</v>
      </c>
      <c r="C11">
        <f t="shared" si="0"/>
        <v>73115</v>
      </c>
      <c r="D11">
        <f t="shared" si="1"/>
        <v>112801</v>
      </c>
    </row>
    <row r="12" spans="1:4" x14ac:dyDescent="0.25">
      <c r="A12">
        <v>1</v>
      </c>
      <c r="B12" s="1">
        <v>18500</v>
      </c>
    </row>
    <row r="13" spans="1:4" x14ac:dyDescent="0.25">
      <c r="A13">
        <v>1.5</v>
      </c>
      <c r="B13" s="1">
        <v>28000</v>
      </c>
    </row>
    <row r="14" spans="1:4" x14ac:dyDescent="0.25">
      <c r="A14">
        <v>2</v>
      </c>
      <c r="B14" s="1">
        <v>33500</v>
      </c>
    </row>
    <row r="15" spans="1:4" x14ac:dyDescent="0.25">
      <c r="A15">
        <v>2.5</v>
      </c>
      <c r="B15" s="1">
        <v>36000</v>
      </c>
    </row>
    <row r="16" spans="1:4" x14ac:dyDescent="0.25">
      <c r="A16">
        <v>3</v>
      </c>
      <c r="B16" s="1">
        <v>38500</v>
      </c>
    </row>
    <row r="17" spans="1:2" x14ac:dyDescent="0.25">
      <c r="A17">
        <v>3.5</v>
      </c>
      <c r="B17" s="1">
        <v>41500</v>
      </c>
    </row>
    <row r="18" spans="1:2" x14ac:dyDescent="0.25">
      <c r="A18">
        <v>4</v>
      </c>
      <c r="B18" s="1">
        <v>46500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PAC AIR-EAU AUTRE</vt:lpstr>
      <vt:lpstr>Feuil2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Portable</dc:creator>
  <cp:lastModifiedBy>Portable</cp:lastModifiedBy>
  <cp:lastPrinted>2020-11-04T10:47:58Z</cp:lastPrinted>
  <dcterms:created xsi:type="dcterms:W3CDTF">2019-09-04T08:45:38Z</dcterms:created>
  <dcterms:modified xsi:type="dcterms:W3CDTF">2020-11-05T09:56:14Z</dcterms:modified>
</cp:coreProperties>
</file>